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00" yWindow="2780" windowWidth="26640" windowHeight="19600" activeTab="3"/>
  </bookViews>
  <sheets>
    <sheet name="LookoutBS" sheetId="1" r:id="rId1"/>
    <sheet name="Inc Stmt" sheetId="2" r:id="rId2"/>
    <sheet name="CF Stmt" sheetId="3" r:id="rId3"/>
    <sheet name="Spreadsheet" sheetId="4" r:id="rId4"/>
  </sheets>
  <externalReferences>
    <externalReference r:id="rId7"/>
  </externalReferences>
  <definedNames>
    <definedName name="_xlnm.Print_Area" localSheetId="0">'LookoutBS'!$A$1:$G$37</definedName>
  </definedNames>
  <calcPr fullCalcOnLoad="1"/>
</workbook>
</file>

<file path=xl/sharedStrings.xml><?xml version="1.0" encoding="utf-8"?>
<sst xmlns="http://schemas.openxmlformats.org/spreadsheetml/2006/main" count="178" uniqueCount="132">
  <si>
    <t>February 28,</t>
  </si>
  <si>
    <t>December 31,</t>
  </si>
  <si>
    <t>Balance Sheet as of:</t>
  </si>
  <si>
    <t>ASSETS:</t>
  </si>
  <si>
    <t>Current assets:</t>
  </si>
  <si>
    <t>Cash</t>
  </si>
  <si>
    <t>$</t>
  </si>
  <si>
    <t>Food and supplies</t>
  </si>
  <si>
    <t>Firewood</t>
  </si>
  <si>
    <t>Prepaid Insurance</t>
  </si>
  <si>
    <t xml:space="preserve">  Total current assets</t>
  </si>
  <si>
    <t>Non-current assets:</t>
  </si>
  <si>
    <t>Land</t>
  </si>
  <si>
    <t>Building</t>
  </si>
  <si>
    <t>Furniture &amp; fixtures</t>
  </si>
  <si>
    <t>less: Accumulated depreciation</t>
  </si>
  <si>
    <t xml:space="preserve">  Total non-current assets</t>
  </si>
  <si>
    <t>TOTAL ASSETS</t>
  </si>
  <si>
    <t>LIABILITES:</t>
  </si>
  <si>
    <t>Current liabilities:</t>
  </si>
  <si>
    <t>Accounts payable</t>
  </si>
  <si>
    <t>Property taxes payable</t>
  </si>
  <si>
    <t>Advances from customers</t>
  </si>
  <si>
    <t>Current portion of mortgage debt</t>
  </si>
  <si>
    <t xml:space="preserve">  Total current liabilities</t>
  </si>
  <si>
    <t>Non-current liabilities:</t>
  </si>
  <si>
    <t>Mortgage loan</t>
  </si>
  <si>
    <t xml:space="preserve">  Total non-current liabilites</t>
  </si>
  <si>
    <t>TOTAL LIABILITIES</t>
  </si>
  <si>
    <t xml:space="preserve">LOOKOUT INN </t>
  </si>
  <si>
    <t>LOOKOUT INN</t>
  </si>
  <si>
    <t>Income Statement for 10 months ended</t>
  </si>
  <si>
    <t>Revenues:</t>
  </si>
  <si>
    <t>Expenses:</t>
  </si>
  <si>
    <t>Food and supplies used</t>
  </si>
  <si>
    <t>Wages</t>
  </si>
  <si>
    <t>Utilities</t>
  </si>
  <si>
    <t>Advertising</t>
  </si>
  <si>
    <t>Firewood used</t>
  </si>
  <si>
    <t>Insurance</t>
  </si>
  <si>
    <t>Depreciation</t>
  </si>
  <si>
    <t>Property taxes</t>
  </si>
  <si>
    <t xml:space="preserve">  Total operating expenses</t>
  </si>
  <si>
    <t>INCOME FROM OPERATIONS</t>
  </si>
  <si>
    <t>Other income and expense</t>
  </si>
  <si>
    <t>Interest expense</t>
  </si>
  <si>
    <t>NET INCOME</t>
  </si>
  <si>
    <t>Cash Flow Statement for 10 months ended</t>
  </si>
  <si>
    <t>OPERATING ACTIVITIES</t>
  </si>
  <si>
    <t>Cash collected from customers:</t>
  </si>
  <si>
    <t>Cash outflows for operations:</t>
  </si>
  <si>
    <t>Food and supplies purchased</t>
  </si>
  <si>
    <t xml:space="preserve">  Total operating cash outflows</t>
  </si>
  <si>
    <t>Cash from operating activities</t>
  </si>
  <si>
    <t>INVESTMENT ACTIVITIES</t>
  </si>
  <si>
    <t>Cash from investment activities</t>
  </si>
  <si>
    <t>Cash after investment activities</t>
  </si>
  <si>
    <t>FINANCING ACTIVITIES</t>
  </si>
  <si>
    <t>Owner withdrawals</t>
  </si>
  <si>
    <t>Cash from financing activities</t>
  </si>
  <si>
    <t>Change in Cash</t>
  </si>
  <si>
    <t>OWNER'S EQUITY</t>
  </si>
  <si>
    <t>Capital, Darby &amp; Darby</t>
  </si>
  <si>
    <t xml:space="preserve">  Total owners' equity</t>
  </si>
  <si>
    <t>TOTAL EQUITIES</t>
  </si>
  <si>
    <t>Interest</t>
  </si>
  <si>
    <t>Principal payments</t>
  </si>
  <si>
    <t xml:space="preserve">                    </t>
  </si>
  <si>
    <t xml:space="preserve">                   ASSETS</t>
  </si>
  <si>
    <t>LIAB.</t>
  </si>
  <si>
    <t xml:space="preserve">                    OE</t>
  </si>
  <si>
    <t>Ref</t>
  </si>
  <si>
    <t>Food &amp;</t>
  </si>
  <si>
    <t>Prepaid</t>
  </si>
  <si>
    <t>Furniture</t>
  </si>
  <si>
    <t>Accum</t>
  </si>
  <si>
    <t>Accounts</t>
  </si>
  <si>
    <t>Prop tax</t>
  </si>
  <si>
    <t>Advance</t>
  </si>
  <si>
    <t>Mortg.</t>
  </si>
  <si>
    <t>Darby,</t>
  </si>
  <si>
    <t>Exp&amp;Rev</t>
  </si>
  <si>
    <t>#</t>
  </si>
  <si>
    <t>Event Descript.</t>
  </si>
  <si>
    <t>Supplies</t>
  </si>
  <si>
    <t>Insuran</t>
  </si>
  <si>
    <t>Bldg</t>
  </si>
  <si>
    <t>&amp;Equipmt</t>
  </si>
  <si>
    <t>Depr</t>
  </si>
  <si>
    <t>payable</t>
  </si>
  <si>
    <t>deposits</t>
  </si>
  <si>
    <t>capital</t>
  </si>
  <si>
    <t>summary</t>
  </si>
  <si>
    <t>beg. bal.</t>
  </si>
  <si>
    <t>a</t>
  </si>
  <si>
    <t>cash collected from cust</t>
  </si>
  <si>
    <t>b</t>
  </si>
  <si>
    <t>int &amp; principal paymt</t>
  </si>
  <si>
    <t>c1</t>
  </si>
  <si>
    <t>purchase insurance</t>
  </si>
  <si>
    <t>c2</t>
  </si>
  <si>
    <t>insurance exp</t>
  </si>
  <si>
    <t>d1</t>
  </si>
  <si>
    <t>purch food&amp;sup on acct</t>
  </si>
  <si>
    <t>d2</t>
  </si>
  <si>
    <t>pay suppliers</t>
  </si>
  <si>
    <t>d3</t>
  </si>
  <si>
    <t>food&amp;supl used</t>
  </si>
  <si>
    <t>e1</t>
  </si>
  <si>
    <t>wages</t>
  </si>
  <si>
    <t>e2</t>
  </si>
  <si>
    <t>utilities</t>
  </si>
  <si>
    <t>e3</t>
  </si>
  <si>
    <t>advertising</t>
  </si>
  <si>
    <t>f1</t>
  </si>
  <si>
    <t>firewood purchased</t>
  </si>
  <si>
    <t>f</t>
  </si>
  <si>
    <t>firewood used</t>
  </si>
  <si>
    <t>g</t>
  </si>
  <si>
    <t>depreciation</t>
  </si>
  <si>
    <t>h</t>
  </si>
  <si>
    <t>property tax exp</t>
  </si>
  <si>
    <t>i</t>
  </si>
  <si>
    <t>owner withdrawals</t>
  </si>
  <si>
    <t>PRE-CLOSING BALANCE</t>
  </si>
  <si>
    <t>to close</t>
  </si>
  <si>
    <t>ENDING BALANCE at 12/31</t>
  </si>
  <si>
    <t>VERIFY TRIAL BAL:</t>
  </si>
  <si>
    <t>ASSETS</t>
  </si>
  <si>
    <t>L + OE</t>
  </si>
  <si>
    <t>at 12/31; after adj.</t>
  </si>
  <si>
    <t>at 12/31; after close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</si>
</sst>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"/>
    <numFmt numFmtId="165" formatCode="#,##0\ ;\(#,##0\)"/>
  </numFmts>
  <fonts count="45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8"/>
      <name val="Verdana"/>
      <family val="0"/>
    </font>
    <font>
      <u val="single"/>
      <sz val="12"/>
      <color indexed="12"/>
      <name val="Times"/>
      <family val="0"/>
    </font>
    <font>
      <u val="single"/>
      <sz val="12"/>
      <color indexed="61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"/>
      <name val="Helv"/>
      <family val="0"/>
    </font>
    <font>
      <i/>
      <sz val="9"/>
      <name val="Helv"/>
      <family val="0"/>
    </font>
    <font>
      <u val="single"/>
      <sz val="9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5" fontId="26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26" fillId="0" borderId="11" xfId="0" applyFont="1" applyBorder="1" applyAlignment="1">
      <alignment/>
    </xf>
    <xf numFmtId="1" fontId="0" fillId="0" borderId="0" xfId="0" applyNumberFormat="1" applyAlignment="1">
      <alignment horizontal="center"/>
    </xf>
    <xf numFmtId="5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5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7" fillId="0" borderId="12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1" fontId="0" fillId="0" borderId="15" xfId="0" applyNumberFormat="1" applyBorder="1" applyAlignment="1">
      <alignment/>
    </xf>
    <xf numFmtId="5" fontId="0" fillId="0" borderId="14" xfId="0" applyNumberFormat="1" applyBorder="1" applyAlignment="1">
      <alignment/>
    </xf>
    <xf numFmtId="5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ennedy\Documents\MBA%20teaching\Cases\Lookout\2008\B/S%20at%2012/31;Lookout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;Lookout "/>
      <sheetName val="BSat1231Lookout"/>
    </sheetNames>
    <sheetDataSet>
      <sheetData sheetId="0">
        <row r="4">
          <cell r="C4">
            <v>1600</v>
          </cell>
          <cell r="D4">
            <v>800</v>
          </cell>
          <cell r="G4">
            <v>22000</v>
          </cell>
          <cell r="H4">
            <v>86000</v>
          </cell>
          <cell r="I4">
            <v>24600</v>
          </cell>
          <cell r="L4">
            <v>600</v>
          </cell>
          <cell r="O4">
            <v>98000</v>
          </cell>
          <cell r="P4">
            <v>36400</v>
          </cell>
        </row>
        <row r="20">
          <cell r="H20">
            <v>86000</v>
          </cell>
        </row>
        <row r="22">
          <cell r="C22">
            <v>21600</v>
          </cell>
          <cell r="D22">
            <v>550</v>
          </cell>
          <cell r="E22">
            <v>490</v>
          </cell>
          <cell r="F22">
            <v>100</v>
          </cell>
          <cell r="G22">
            <v>22000</v>
          </cell>
          <cell r="I22">
            <v>24600</v>
          </cell>
          <cell r="J22">
            <v>-7680</v>
          </cell>
          <cell r="L22">
            <v>1750</v>
          </cell>
          <cell r="M22">
            <v>950</v>
          </cell>
          <cell r="N22">
            <v>3900</v>
          </cell>
          <cell r="O22">
            <v>97700</v>
          </cell>
          <cell r="P22">
            <v>43360</v>
          </cell>
        </row>
      </sheetData>
      <sheetData sheetId="1">
        <row r="5">
          <cell r="Q5">
            <v>55500</v>
          </cell>
        </row>
        <row r="6">
          <cell r="Q6">
            <v>-9780</v>
          </cell>
        </row>
        <row r="8">
          <cell r="Q8">
            <v>-500</v>
          </cell>
        </row>
        <row r="11">
          <cell r="Q11">
            <v>-9500</v>
          </cell>
        </row>
        <row r="12">
          <cell r="Q12">
            <v>-8400</v>
          </cell>
        </row>
        <row r="13">
          <cell r="Q13">
            <v>-1650</v>
          </cell>
        </row>
        <row r="14">
          <cell r="Q14">
            <v>-1200</v>
          </cell>
        </row>
        <row r="16">
          <cell r="Q16">
            <v>-290</v>
          </cell>
        </row>
        <row r="17">
          <cell r="Q17">
            <v>-7680</v>
          </cell>
        </row>
        <row r="18">
          <cell r="Q18">
            <v>-950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K48" sqref="K47:K48"/>
    </sheetView>
  </sheetViews>
  <sheetFormatPr defaultColWidth="11" defaultRowHeight="15"/>
  <cols>
    <col min="1" max="1" width="2.296875" style="0" customWidth="1"/>
    <col min="2" max="2" width="12.796875" style="0" customWidth="1"/>
    <col min="3" max="3" width="16.69921875" style="0" customWidth="1"/>
    <col min="4" max="4" width="3" style="5" customWidth="1"/>
    <col min="5" max="5" width="14" style="0" customWidth="1"/>
    <col min="6" max="6" width="8.69921875" style="5" customWidth="1"/>
    <col min="7" max="7" width="14.69921875" style="0" customWidth="1"/>
  </cols>
  <sheetData>
    <row r="1" spans="1:6" s="1" customFormat="1" ht="12.75">
      <c r="A1" s="1" t="s">
        <v>29</v>
      </c>
      <c r="D1" s="5"/>
      <c r="F1" s="5"/>
    </row>
    <row r="2" spans="4:6" s="1" customFormat="1" ht="12.75">
      <c r="D2" s="5"/>
      <c r="F2" s="5"/>
    </row>
    <row r="3" spans="4:7" s="1" customFormat="1" ht="12.75">
      <c r="D3" s="5"/>
      <c r="E3" s="7" t="s">
        <v>0</v>
      </c>
      <c r="F3" s="5"/>
      <c r="G3" s="7" t="s">
        <v>1</v>
      </c>
    </row>
    <row r="4" spans="1:7" ht="12.75">
      <c r="A4" s="1" t="s">
        <v>2</v>
      </c>
      <c r="B4" s="1"/>
      <c r="C4" s="1"/>
      <c r="E4" s="8">
        <v>2008</v>
      </c>
      <c r="G4" s="8">
        <v>2008</v>
      </c>
    </row>
    <row r="5" spans="4:6" ht="12.75">
      <c r="D5" s="6"/>
      <c r="E5" s="3"/>
      <c r="F5" s="6"/>
    </row>
    <row r="6" spans="1:6" ht="12.75">
      <c r="A6" s="1" t="s">
        <v>3</v>
      </c>
      <c r="D6" s="6"/>
      <c r="E6" s="3"/>
      <c r="F6" s="6"/>
    </row>
    <row r="7" spans="1:7" ht="12.75">
      <c r="A7" t="s">
        <v>4</v>
      </c>
      <c r="D7" s="6"/>
      <c r="E7" s="12"/>
      <c r="F7" s="13"/>
      <c r="G7" s="14"/>
    </row>
    <row r="8" spans="2:7" ht="12.75">
      <c r="B8" t="s">
        <v>5</v>
      </c>
      <c r="D8" s="6" t="s">
        <v>6</v>
      </c>
      <c r="E8" s="16">
        <f>'[1]31;Lookout '!$C$4</f>
        <v>1600</v>
      </c>
      <c r="F8" s="13" t="s">
        <v>6</v>
      </c>
      <c r="G8" s="16">
        <f>'[1]31;Lookout '!$C$22</f>
        <v>21600</v>
      </c>
    </row>
    <row r="9" spans="2:7" ht="12.75">
      <c r="B9" t="s">
        <v>7</v>
      </c>
      <c r="D9" s="6"/>
      <c r="E9" s="16">
        <f>'[1]31;Lookout '!$D$4</f>
        <v>800</v>
      </c>
      <c r="F9" s="13"/>
      <c r="G9" s="16">
        <f>'[1]31;Lookout '!$D$22</f>
        <v>550</v>
      </c>
    </row>
    <row r="10" spans="2:7" ht="12.75">
      <c r="B10" t="s">
        <v>8</v>
      </c>
      <c r="D10" s="6"/>
      <c r="E10" s="16"/>
      <c r="F10" s="13"/>
      <c r="G10" s="16">
        <f>'[1]31;Lookout '!$E$22</f>
        <v>490</v>
      </c>
    </row>
    <row r="11" spans="2:7" ht="12.75">
      <c r="B11" t="s">
        <v>9</v>
      </c>
      <c r="D11" s="6"/>
      <c r="E11" s="16"/>
      <c r="F11" s="13"/>
      <c r="G11" s="16">
        <f>'[1]31;Lookout '!$F$22</f>
        <v>100</v>
      </c>
    </row>
    <row r="12" spans="2:7" ht="12.75">
      <c r="B12" s="2" t="s">
        <v>10</v>
      </c>
      <c r="D12" s="6" t="s">
        <v>6</v>
      </c>
      <c r="E12" s="17">
        <f>SUM(E8:E11)</f>
        <v>2400</v>
      </c>
      <c r="F12" s="13" t="s">
        <v>6</v>
      </c>
      <c r="G12" s="17">
        <f>SUM(G8:G11)</f>
        <v>22740</v>
      </c>
    </row>
    <row r="13" spans="2:7" ht="12.75">
      <c r="B13" s="2"/>
      <c r="D13" s="6"/>
      <c r="E13" s="16"/>
      <c r="F13" s="13"/>
      <c r="G13" s="16"/>
    </row>
    <row r="14" spans="1:7" ht="12.75">
      <c r="A14" t="s">
        <v>11</v>
      </c>
      <c r="D14" s="6"/>
      <c r="E14" s="16"/>
      <c r="F14" s="13"/>
      <c r="G14" s="16"/>
    </row>
    <row r="15" spans="2:7" ht="12.75">
      <c r="B15" t="s">
        <v>12</v>
      </c>
      <c r="D15" s="6"/>
      <c r="E15" s="16">
        <f>'[1]31;Lookout '!$G$4</f>
        <v>22000</v>
      </c>
      <c r="F15" s="13"/>
      <c r="G15" s="16">
        <f>'[1]31;Lookout '!$G$22</f>
        <v>22000</v>
      </c>
    </row>
    <row r="16" spans="2:7" ht="12.75">
      <c r="B16" t="s">
        <v>13</v>
      </c>
      <c r="D16" s="6"/>
      <c r="E16" s="16">
        <f>'[1]31;Lookout '!$H$4</f>
        <v>86000</v>
      </c>
      <c r="F16" s="13"/>
      <c r="G16" s="16">
        <f>'[1]31;Lookout '!$H$20</f>
        <v>86000</v>
      </c>
    </row>
    <row r="17" spans="2:7" ht="12.75">
      <c r="B17" t="s">
        <v>14</v>
      </c>
      <c r="D17" s="6"/>
      <c r="E17" s="16">
        <f>'[1]31;Lookout '!$I$4</f>
        <v>24600</v>
      </c>
      <c r="F17" s="13"/>
      <c r="G17" s="16">
        <f>'[1]31;Lookout '!$I$22</f>
        <v>24600</v>
      </c>
    </row>
    <row r="18" spans="2:7" ht="12.75">
      <c r="B18" t="s">
        <v>15</v>
      </c>
      <c r="D18" s="6"/>
      <c r="E18" s="16">
        <f>0</f>
        <v>0</v>
      </c>
      <c r="F18" s="13"/>
      <c r="G18" s="16">
        <f>'[1]31;Lookout '!$J$22</f>
        <v>-7680</v>
      </c>
    </row>
    <row r="19" spans="1:7" s="2" customFormat="1" ht="12.75">
      <c r="A19"/>
      <c r="B19" s="2" t="s">
        <v>16</v>
      </c>
      <c r="D19" s="5" t="s">
        <v>6</v>
      </c>
      <c r="E19" s="18">
        <f>SUM(E15:E18)</f>
        <v>132600</v>
      </c>
      <c r="F19" s="15" t="s">
        <v>6</v>
      </c>
      <c r="G19" s="18">
        <f>SUM(G15:G18)</f>
        <v>124920</v>
      </c>
    </row>
    <row r="20" spans="1:7" ht="12.75">
      <c r="A20" s="2"/>
      <c r="B20" s="2" t="s">
        <v>17</v>
      </c>
      <c r="C20" s="2"/>
      <c r="D20" s="5" t="s">
        <v>6</v>
      </c>
      <c r="E20" s="18">
        <f>E12+E19</f>
        <v>135000</v>
      </c>
      <c r="F20" s="15" t="s">
        <v>6</v>
      </c>
      <c r="G20" s="18">
        <f>G12+G19</f>
        <v>147660</v>
      </c>
    </row>
    <row r="21" spans="4:7" ht="12.75">
      <c r="D21" s="6"/>
      <c r="E21" s="16"/>
      <c r="F21" s="13"/>
      <c r="G21" s="16"/>
    </row>
    <row r="22" spans="4:7" ht="12.75">
      <c r="D22" s="6"/>
      <c r="E22" s="16"/>
      <c r="F22" s="13"/>
      <c r="G22" s="16"/>
    </row>
    <row r="23" spans="1:7" ht="12.75">
      <c r="A23" s="1"/>
      <c r="D23" s="6"/>
      <c r="E23" s="16"/>
      <c r="F23" s="13"/>
      <c r="G23" s="16"/>
    </row>
    <row r="24" spans="1:7" ht="12.75">
      <c r="A24" s="1" t="s">
        <v>18</v>
      </c>
      <c r="D24" s="6"/>
      <c r="E24" s="16"/>
      <c r="F24" s="13"/>
      <c r="G24" s="16"/>
    </row>
    <row r="25" spans="1:7" ht="12.75">
      <c r="A25" t="s">
        <v>19</v>
      </c>
      <c r="D25" s="6"/>
      <c r="E25" s="16"/>
      <c r="F25" s="13"/>
      <c r="G25" s="16"/>
    </row>
    <row r="26" spans="2:7" ht="12.75">
      <c r="B26" t="s">
        <v>20</v>
      </c>
      <c r="D26" s="6" t="s">
        <v>6</v>
      </c>
      <c r="E26" s="16">
        <f>'[1]31;Lookout '!$L$4</f>
        <v>600</v>
      </c>
      <c r="F26" s="13" t="s">
        <v>6</v>
      </c>
      <c r="G26" s="16">
        <f>'[1]31;Lookout '!$L$22</f>
        <v>1750</v>
      </c>
    </row>
    <row r="27" spans="1:7" s="2" customFormat="1" ht="12.75">
      <c r="A27"/>
      <c r="B27" t="s">
        <v>21</v>
      </c>
      <c r="C27"/>
      <c r="D27" s="6"/>
      <c r="E27" s="16"/>
      <c r="F27" s="13"/>
      <c r="G27" s="16">
        <f>'[1]31;Lookout '!$M$22</f>
        <v>950</v>
      </c>
    </row>
    <row r="28" spans="1:7" s="2" customFormat="1" ht="12.75">
      <c r="A28"/>
      <c r="B28" t="s">
        <v>22</v>
      </c>
      <c r="C28"/>
      <c r="D28" s="6"/>
      <c r="E28" s="16"/>
      <c r="F28" s="13"/>
      <c r="G28" s="16">
        <f>'[1]31;Lookout '!$N$22</f>
        <v>3900</v>
      </c>
    </row>
    <row r="29" spans="2:7" ht="12.75">
      <c r="B29" t="s">
        <v>23</v>
      </c>
      <c r="D29" s="6"/>
      <c r="E29" s="16"/>
      <c r="F29" s="13"/>
      <c r="G29" s="16"/>
    </row>
    <row r="30" spans="1:7" ht="12.75">
      <c r="A30" s="2"/>
      <c r="B30" s="2" t="s">
        <v>24</v>
      </c>
      <c r="C30" s="2"/>
      <c r="D30" s="5" t="s">
        <v>6</v>
      </c>
      <c r="E30" s="17">
        <f>SUM(E26:E29)</f>
        <v>600</v>
      </c>
      <c r="F30" s="15" t="s">
        <v>6</v>
      </c>
      <c r="G30" s="17">
        <f>SUM(G26:G29)</f>
        <v>6600</v>
      </c>
    </row>
    <row r="31" spans="4:7" s="2" customFormat="1" ht="12.75">
      <c r="D31" s="5"/>
      <c r="E31" s="16"/>
      <c r="F31" s="15"/>
      <c r="G31" s="16"/>
    </row>
    <row r="32" spans="1:7" s="2" customFormat="1" ht="12.75">
      <c r="A32" t="s">
        <v>25</v>
      </c>
      <c r="B32"/>
      <c r="C32"/>
      <c r="D32" s="6"/>
      <c r="E32" s="16"/>
      <c r="F32" s="13"/>
      <c r="G32" s="16"/>
    </row>
    <row r="33" spans="2:7" ht="12.75">
      <c r="B33" t="s">
        <v>26</v>
      </c>
      <c r="D33" s="6"/>
      <c r="E33" s="16">
        <f>'[1]31;Lookout '!$O$4</f>
        <v>98000</v>
      </c>
      <c r="F33" s="13"/>
      <c r="G33" s="16">
        <f>'[1]31;Lookout '!$O$22</f>
        <v>97700</v>
      </c>
    </row>
    <row r="34" spans="1:7" ht="12.75">
      <c r="A34" s="2"/>
      <c r="B34" s="2" t="s">
        <v>27</v>
      </c>
      <c r="C34" s="2"/>
      <c r="D34" s="5" t="s">
        <v>6</v>
      </c>
      <c r="E34" s="18">
        <f>E33</f>
        <v>98000</v>
      </c>
      <c r="F34" s="15" t="s">
        <v>6</v>
      </c>
      <c r="G34" s="18">
        <f>G33</f>
        <v>97700</v>
      </c>
    </row>
    <row r="35" spans="1:7" ht="12.75">
      <c r="A35" s="2"/>
      <c r="B35" s="2" t="s">
        <v>28</v>
      </c>
      <c r="C35" s="2"/>
      <c r="D35" s="5" t="s">
        <v>6</v>
      </c>
      <c r="E35" s="18">
        <f>E30+E34</f>
        <v>98600</v>
      </c>
      <c r="F35" s="15" t="s">
        <v>6</v>
      </c>
      <c r="G35" s="18">
        <f>G30+G34</f>
        <v>104300</v>
      </c>
    </row>
    <row r="36" spans="1:7" s="2" customFormat="1" ht="12.75">
      <c r="A36"/>
      <c r="B36"/>
      <c r="C36"/>
      <c r="D36" s="6"/>
      <c r="E36" s="16"/>
      <c r="F36" s="13"/>
      <c r="G36" s="16"/>
    </row>
    <row r="37" spans="1:7" s="2" customFormat="1" ht="12.75">
      <c r="A37" s="1"/>
      <c r="B37"/>
      <c r="C37"/>
      <c r="D37" s="6"/>
      <c r="E37" s="16"/>
      <c r="F37" s="13"/>
      <c r="G37" s="16"/>
    </row>
    <row r="38" spans="1:7" ht="12.75">
      <c r="A38" s="1" t="s">
        <v>61</v>
      </c>
      <c r="D38" s="6"/>
      <c r="E38" s="19"/>
      <c r="F38" s="13"/>
      <c r="G38" s="16"/>
    </row>
    <row r="39" spans="2:7" ht="12.75">
      <c r="B39" t="s">
        <v>62</v>
      </c>
      <c r="D39" s="6" t="s">
        <v>6</v>
      </c>
      <c r="E39" s="19">
        <f>'[1]31;Lookout '!$P$4</f>
        <v>36400</v>
      </c>
      <c r="F39" s="20" t="s">
        <v>6</v>
      </c>
      <c r="G39" s="19">
        <f>'[1]31;Lookout '!$P$22</f>
        <v>43360</v>
      </c>
    </row>
    <row r="40" spans="1:7" ht="12.75">
      <c r="A40" s="2"/>
      <c r="B40" s="2" t="s">
        <v>63</v>
      </c>
      <c r="C40" s="2"/>
      <c r="D40" s="6"/>
      <c r="E40" s="17">
        <f>SUM(E39:E39)</f>
        <v>36400</v>
      </c>
      <c r="F40" s="13"/>
      <c r="G40" s="17">
        <f>SUM(G39:G39)</f>
        <v>43360</v>
      </c>
    </row>
    <row r="41" spans="1:7" ht="12.75">
      <c r="A41" s="2"/>
      <c r="B41" s="2" t="s">
        <v>64</v>
      </c>
      <c r="C41" s="2"/>
      <c r="D41" s="5" t="s">
        <v>6</v>
      </c>
      <c r="E41" s="18">
        <f>E35+E39</f>
        <v>135000</v>
      </c>
      <c r="F41" s="15" t="s">
        <v>6</v>
      </c>
      <c r="G41" s="18">
        <f>G35+G40</f>
        <v>147660</v>
      </c>
    </row>
    <row r="42" spans="4:7" ht="12.75">
      <c r="D42" s="6"/>
      <c r="E42" s="4"/>
      <c r="F42" s="6"/>
      <c r="G42" s="4"/>
    </row>
    <row r="43" spans="4:6" ht="12.75">
      <c r="D43" s="6"/>
      <c r="E43" s="3"/>
      <c r="F43" s="6"/>
    </row>
    <row r="44" spans="4:6" ht="12.75">
      <c r="D44" s="6"/>
      <c r="E44" s="3"/>
      <c r="F44" s="6"/>
    </row>
    <row r="45" spans="4:6" ht="12.75">
      <c r="D45" s="6"/>
      <c r="E45" s="3"/>
      <c r="F45" s="6"/>
    </row>
  </sheetData>
  <sheetProtection/>
  <printOptions/>
  <pageMargins left="1.25" right="0.66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1" sqref="H1"/>
    </sheetView>
  </sheetViews>
  <sheetFormatPr defaultColWidth="11.19921875" defaultRowHeight="15"/>
  <cols>
    <col min="1" max="1" width="2.296875" style="0" customWidth="1"/>
    <col min="2" max="2" width="12.796875" style="0" customWidth="1"/>
    <col min="3" max="3" width="21.5" style="0" customWidth="1"/>
    <col min="4" max="4" width="3.796875" style="5" customWidth="1"/>
    <col min="5" max="5" width="13.19921875" style="0" customWidth="1"/>
  </cols>
  <sheetData>
    <row r="1" spans="1:4" s="1" customFormat="1" ht="12.75">
      <c r="A1" s="1" t="s">
        <v>30</v>
      </c>
      <c r="D1" s="5"/>
    </row>
    <row r="2" spans="4:5" s="1" customFormat="1" ht="12.75">
      <c r="D2" s="5"/>
      <c r="E2" s="7" t="s">
        <v>1</v>
      </c>
    </row>
    <row r="3" spans="1:5" s="1" customFormat="1" ht="12.75">
      <c r="A3" s="1" t="s">
        <v>31</v>
      </c>
      <c r="D3" s="5"/>
      <c r="E3" s="8">
        <v>2008</v>
      </c>
    </row>
    <row r="5" spans="1:5" ht="18" customHeight="1">
      <c r="A5" t="s">
        <v>32</v>
      </c>
      <c r="D5" s="5" t="s">
        <v>6</v>
      </c>
      <c r="E5" s="4">
        <f>'[1]BSat1231Lookout'!$Q$5</f>
        <v>55500</v>
      </c>
    </row>
    <row r="6" ht="18" customHeight="1">
      <c r="E6" s="4"/>
    </row>
    <row r="7" spans="1:5" ht="18" customHeight="1">
      <c r="A7" t="s">
        <v>33</v>
      </c>
      <c r="E7" s="4"/>
    </row>
    <row r="8" spans="2:5" ht="18" customHeight="1">
      <c r="B8" t="s">
        <v>34</v>
      </c>
      <c r="D8" s="5" t="s">
        <v>6</v>
      </c>
      <c r="E8" s="4">
        <f>-'[1]BSat1231Lookout'!$Q$11</f>
        <v>9500</v>
      </c>
    </row>
    <row r="9" spans="2:5" ht="18" customHeight="1">
      <c r="B9" t="s">
        <v>35</v>
      </c>
      <c r="E9" s="4">
        <f>-'[1]BSat1231Lookout'!$Q$12</f>
        <v>8400</v>
      </c>
    </row>
    <row r="10" spans="2:5" ht="18" customHeight="1">
      <c r="B10" t="s">
        <v>36</v>
      </c>
      <c r="E10" s="4">
        <f>-'[1]BSat1231Lookout'!$Q$13</f>
        <v>1650</v>
      </c>
    </row>
    <row r="11" spans="2:5" ht="18" customHeight="1">
      <c r="B11" t="s">
        <v>37</v>
      </c>
      <c r="E11" s="4">
        <f>-'[1]BSat1231Lookout'!$Q$14</f>
        <v>1200</v>
      </c>
    </row>
    <row r="12" spans="2:5" ht="18" customHeight="1">
      <c r="B12" t="s">
        <v>38</v>
      </c>
      <c r="E12" s="4">
        <f>-'[1]BSat1231Lookout'!$Q$16</f>
        <v>290</v>
      </c>
    </row>
    <row r="13" spans="2:5" ht="18" customHeight="1">
      <c r="B13" t="s">
        <v>39</v>
      </c>
      <c r="E13" s="4">
        <f>-'[1]BSat1231Lookout'!$Q$8</f>
        <v>500</v>
      </c>
    </row>
    <row r="14" spans="2:5" ht="18" customHeight="1">
      <c r="B14" t="s">
        <v>40</v>
      </c>
      <c r="E14" s="4">
        <f>-'[1]BSat1231Lookout'!$Q$17</f>
        <v>7680</v>
      </c>
    </row>
    <row r="15" spans="2:5" ht="18" customHeight="1">
      <c r="B15" t="s">
        <v>41</v>
      </c>
      <c r="E15" s="9">
        <f>-'[1]BSat1231Lookout'!$Q$18</f>
        <v>950</v>
      </c>
    </row>
    <row r="16" ht="18" customHeight="1">
      <c r="E16" s="10"/>
    </row>
    <row r="17" spans="2:5" ht="18" customHeight="1">
      <c r="B17" t="s">
        <v>42</v>
      </c>
      <c r="D17" s="5" t="s">
        <v>6</v>
      </c>
      <c r="E17" s="11">
        <f>SUM(E8:E15)</f>
        <v>30170</v>
      </c>
    </row>
    <row r="18" spans="2:5" ht="18" customHeight="1">
      <c r="B18" t="s">
        <v>43</v>
      </c>
      <c r="E18" s="4">
        <f>E5-E17</f>
        <v>25330</v>
      </c>
    </row>
    <row r="19" ht="18" customHeight="1">
      <c r="E19" s="4"/>
    </row>
    <row r="20" spans="1:5" ht="18" customHeight="1">
      <c r="A20" t="s">
        <v>44</v>
      </c>
      <c r="E20" s="4"/>
    </row>
    <row r="21" spans="2:5" ht="18" customHeight="1">
      <c r="B21" t="s">
        <v>45</v>
      </c>
      <c r="E21" s="4">
        <f>-'[1]BSat1231Lookout'!$Q$6</f>
        <v>9780</v>
      </c>
    </row>
    <row r="22" ht="18" customHeight="1">
      <c r="E22" s="4"/>
    </row>
    <row r="23" spans="2:5" ht="18" customHeight="1">
      <c r="B23" t="s">
        <v>46</v>
      </c>
      <c r="D23" s="5" t="s">
        <v>6</v>
      </c>
      <c r="E23" s="11">
        <f>E5-E17-E21</f>
        <v>15550</v>
      </c>
    </row>
    <row r="24" ht="12.75">
      <c r="E24" s="4"/>
    </row>
    <row r="25" ht="12.75">
      <c r="E25" s="4"/>
    </row>
    <row r="28" spans="1:8" s="2" customFormat="1" ht="12.75">
      <c r="A28"/>
      <c r="B28"/>
      <c r="C28"/>
      <c r="D28" s="5"/>
      <c r="E28"/>
      <c r="F28"/>
      <c r="G28"/>
      <c r="H28"/>
    </row>
    <row r="31" spans="1:8" s="2" customFormat="1" ht="12.75">
      <c r="A31"/>
      <c r="B31"/>
      <c r="C31"/>
      <c r="D31" s="5"/>
      <c r="E31"/>
      <c r="F31"/>
      <c r="G31"/>
      <c r="H31"/>
    </row>
    <row r="32" spans="1:8" s="2" customFormat="1" ht="12.75">
      <c r="A32"/>
      <c r="B32"/>
      <c r="C32"/>
      <c r="D32" s="5"/>
      <c r="E32"/>
      <c r="F32"/>
      <c r="G32"/>
      <c r="H32"/>
    </row>
    <row r="37" spans="1:8" s="2" customFormat="1" ht="12.75">
      <c r="A37"/>
      <c r="B37"/>
      <c r="C37"/>
      <c r="D37" s="5"/>
      <c r="E37"/>
      <c r="F37"/>
      <c r="G37"/>
      <c r="H37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25" sqref="G25"/>
    </sheetView>
  </sheetViews>
  <sheetFormatPr defaultColWidth="11.19921875" defaultRowHeight="15"/>
  <sheetData>
    <row r="1" spans="1:6" ht="12.75">
      <c r="A1" s="21" t="s">
        <v>30</v>
      </c>
      <c r="B1" s="21"/>
      <c r="C1" s="1"/>
      <c r="D1" s="5"/>
      <c r="E1" s="1"/>
      <c r="F1" s="1"/>
    </row>
    <row r="2" spans="1:6" ht="12.75">
      <c r="A2" s="1"/>
      <c r="B2" s="1"/>
      <c r="C2" s="1"/>
      <c r="D2" s="5"/>
      <c r="E2" s="1"/>
      <c r="F2" s="1"/>
    </row>
    <row r="3" spans="1:6" ht="12.75">
      <c r="A3" s="1"/>
      <c r="B3" s="1"/>
      <c r="C3" s="1"/>
      <c r="D3" s="5"/>
      <c r="E3" s="7" t="s">
        <v>1</v>
      </c>
      <c r="F3" s="1"/>
    </row>
    <row r="4" spans="1:6" ht="12.75">
      <c r="A4" s="21" t="s">
        <v>47</v>
      </c>
      <c r="B4" s="21"/>
      <c r="C4" s="21"/>
      <c r="D4" s="5"/>
      <c r="E4" s="8">
        <v>2008</v>
      </c>
      <c r="F4" s="1"/>
    </row>
    <row r="5" ht="12.75">
      <c r="D5" s="5"/>
    </row>
    <row r="6" spans="1:5" ht="12.75">
      <c r="A6" s="22" t="s">
        <v>48</v>
      </c>
      <c r="B6" s="22"/>
      <c r="C6" s="22"/>
      <c r="D6" s="5"/>
      <c r="E6" s="4"/>
    </row>
    <row r="7" spans="1:5" ht="12.75">
      <c r="A7" s="22" t="s">
        <v>49</v>
      </c>
      <c r="B7" s="22"/>
      <c r="C7" s="22"/>
      <c r="D7" s="5" t="s">
        <v>6</v>
      </c>
      <c r="E7" s="4">
        <v>59400</v>
      </c>
    </row>
    <row r="8" spans="4:5" ht="12.75">
      <c r="D8" s="5"/>
      <c r="E8" s="4"/>
    </row>
    <row r="9" spans="1:5" ht="12.75">
      <c r="A9" s="22" t="s">
        <v>50</v>
      </c>
      <c r="B9" s="22"/>
      <c r="C9" s="22"/>
      <c r="D9" s="5"/>
      <c r="E9" s="4"/>
    </row>
    <row r="10" spans="2:5" ht="12.75">
      <c r="B10" s="22" t="s">
        <v>51</v>
      </c>
      <c r="C10" s="22"/>
      <c r="D10" s="5" t="s">
        <v>6</v>
      </c>
      <c r="E10" s="4">
        <v>8100</v>
      </c>
    </row>
    <row r="11" spans="2:5" ht="12.75">
      <c r="B11" t="s">
        <v>35</v>
      </c>
      <c r="D11" s="5"/>
      <c r="E11" s="4">
        <v>8400</v>
      </c>
    </row>
    <row r="12" spans="2:5" ht="12.75">
      <c r="B12" t="s">
        <v>36</v>
      </c>
      <c r="D12" s="5"/>
      <c r="E12" s="4">
        <v>1650</v>
      </c>
    </row>
    <row r="13" spans="2:5" ht="12.75">
      <c r="B13" t="s">
        <v>37</v>
      </c>
      <c r="D13" s="5"/>
      <c r="E13" s="4">
        <v>1200</v>
      </c>
    </row>
    <row r="14" spans="2:5" ht="12.75">
      <c r="B14" t="s">
        <v>8</v>
      </c>
      <c r="D14" s="5"/>
      <c r="E14" s="4">
        <v>780</v>
      </c>
    </row>
    <row r="15" spans="2:5" ht="12.75">
      <c r="B15" t="s">
        <v>39</v>
      </c>
      <c r="D15" s="5"/>
      <c r="E15" s="4">
        <v>600</v>
      </c>
    </row>
    <row r="16" spans="2:5" ht="12.75">
      <c r="B16" t="s">
        <v>65</v>
      </c>
      <c r="D16" s="5"/>
      <c r="E16" s="4">
        <v>9780</v>
      </c>
    </row>
    <row r="17" spans="2:5" ht="12.75">
      <c r="B17" s="22" t="s">
        <v>52</v>
      </c>
      <c r="C17" s="22"/>
      <c r="D17" s="5" t="s">
        <v>6</v>
      </c>
      <c r="E17" s="11">
        <v>30510</v>
      </c>
    </row>
    <row r="18" spans="1:5" ht="12.75">
      <c r="A18" s="22" t="s">
        <v>53</v>
      </c>
      <c r="B18" s="22"/>
      <c r="C18" s="22"/>
      <c r="D18" s="5" t="s">
        <v>6</v>
      </c>
      <c r="E18" s="11">
        <v>28890</v>
      </c>
    </row>
    <row r="19" spans="4:5" ht="12.75">
      <c r="D19" s="5"/>
      <c r="E19" s="4"/>
    </row>
    <row r="20" spans="4:5" ht="12.75">
      <c r="D20" s="5"/>
      <c r="E20" s="4"/>
    </row>
    <row r="21" spans="1:5" ht="12.75">
      <c r="A21" s="22" t="s">
        <v>54</v>
      </c>
      <c r="B21" s="22"/>
      <c r="C21" s="22"/>
      <c r="D21" s="5"/>
      <c r="E21" s="4"/>
    </row>
    <row r="22" spans="1:5" ht="12.75">
      <c r="A22" s="22" t="s">
        <v>55</v>
      </c>
      <c r="B22" s="22"/>
      <c r="C22" s="22"/>
      <c r="D22" s="5" t="s">
        <v>6</v>
      </c>
      <c r="E22" s="10">
        <v>0</v>
      </c>
    </row>
    <row r="23" spans="1:5" ht="12.75">
      <c r="A23" s="22" t="s">
        <v>56</v>
      </c>
      <c r="B23" s="22"/>
      <c r="C23" s="22"/>
      <c r="D23" s="5" t="s">
        <v>6</v>
      </c>
      <c r="E23" s="4">
        <v>28890</v>
      </c>
    </row>
    <row r="24" spans="4:5" ht="12.75">
      <c r="D24" s="5"/>
      <c r="E24" s="4"/>
    </row>
    <row r="25" spans="1:6" ht="12.75">
      <c r="A25" s="22" t="s">
        <v>57</v>
      </c>
      <c r="B25" s="22"/>
      <c r="C25" s="22"/>
      <c r="D25" s="2"/>
      <c r="E25" s="4"/>
      <c r="F25" s="2"/>
    </row>
    <row r="26" spans="1:6" ht="12.75">
      <c r="A26" s="2"/>
      <c r="B26" s="22" t="s">
        <v>66</v>
      </c>
      <c r="C26" s="22"/>
      <c r="D26" s="5" t="s">
        <v>6</v>
      </c>
      <c r="E26" s="4">
        <v>-300</v>
      </c>
      <c r="F26" s="2"/>
    </row>
    <row r="27" spans="2:5" ht="12.75">
      <c r="B27" s="22" t="s">
        <v>58</v>
      </c>
      <c r="C27" s="22"/>
      <c r="D27" s="5"/>
      <c r="E27" s="4">
        <v>-8590</v>
      </c>
    </row>
    <row r="28" spans="1:5" ht="12.75">
      <c r="A28" s="22" t="s">
        <v>59</v>
      </c>
      <c r="B28" s="22"/>
      <c r="C28" s="22"/>
      <c r="D28" s="5" t="s">
        <v>6</v>
      </c>
      <c r="E28" s="11">
        <v>-8890</v>
      </c>
    </row>
    <row r="29" spans="1:5" ht="12.75">
      <c r="A29" s="22" t="s">
        <v>60</v>
      </c>
      <c r="B29" s="22"/>
      <c r="D29" s="5" t="s">
        <v>6</v>
      </c>
      <c r="E29" s="10">
        <v>20000</v>
      </c>
    </row>
    <row r="30" ht="12.75">
      <c r="D30" s="5"/>
    </row>
  </sheetData>
  <sheetProtection/>
  <mergeCells count="16">
    <mergeCell ref="B26:C26"/>
    <mergeCell ref="B27:C27"/>
    <mergeCell ref="A28:C28"/>
    <mergeCell ref="A29:B29"/>
    <mergeCell ref="B17:C17"/>
    <mergeCell ref="A18:C18"/>
    <mergeCell ref="A21:C21"/>
    <mergeCell ref="A22:C22"/>
    <mergeCell ref="A23:C23"/>
    <mergeCell ref="A25:C25"/>
    <mergeCell ref="A1:B1"/>
    <mergeCell ref="A4:C4"/>
    <mergeCell ref="A6:C6"/>
    <mergeCell ref="A7:C7"/>
    <mergeCell ref="A9:C9"/>
    <mergeCell ref="B10:C10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125" zoomScaleNormal="125" workbookViewId="0" topLeftCell="A1">
      <selection activeCell="F40" sqref="F40"/>
    </sheetView>
  </sheetViews>
  <sheetFormatPr defaultColWidth="8" defaultRowHeight="15"/>
  <cols>
    <col min="1" max="1" width="3.19921875" style="0" customWidth="1"/>
    <col min="2" max="2" width="20.69921875" style="55" customWidth="1"/>
    <col min="3" max="3" width="8.296875" style="0" customWidth="1"/>
    <col min="4" max="4" width="9" style="0" customWidth="1"/>
    <col min="5" max="5" width="9.796875" style="0" customWidth="1"/>
    <col min="6" max="6" width="8.796875" style="0" customWidth="1"/>
    <col min="7" max="7" width="7.69921875" style="0" customWidth="1"/>
    <col min="8" max="8" width="7.796875" style="0" customWidth="1"/>
    <col min="9" max="9" width="9" style="0" customWidth="1"/>
    <col min="10" max="10" width="7.69921875" style="68" customWidth="1"/>
    <col min="11" max="11" width="1" style="55" customWidth="1"/>
    <col min="12" max="12" width="9" style="0" customWidth="1"/>
    <col min="13" max="13" width="8.296875" style="0" customWidth="1"/>
    <col min="14" max="14" width="9.19921875" style="0" customWidth="1"/>
    <col min="15" max="15" width="7.796875" style="68" customWidth="1"/>
    <col min="16" max="16" width="8.296875" style="69" customWidth="1"/>
    <col min="17" max="17" width="9" style="0" customWidth="1"/>
  </cols>
  <sheetData>
    <row r="1" spans="1:16" ht="12.75">
      <c r="A1" s="23"/>
      <c r="B1" s="24"/>
      <c r="C1" s="25" t="s">
        <v>67</v>
      </c>
      <c r="D1" s="25"/>
      <c r="E1" s="25"/>
      <c r="F1" s="25" t="s">
        <v>68</v>
      </c>
      <c r="G1" s="25"/>
      <c r="H1" s="25"/>
      <c r="I1" s="25"/>
      <c r="J1" s="26"/>
      <c r="K1" s="27"/>
      <c r="L1" s="25"/>
      <c r="M1" s="25" t="s">
        <v>69</v>
      </c>
      <c r="N1" s="25"/>
      <c r="O1" s="26"/>
      <c r="P1" s="28" t="s">
        <v>70</v>
      </c>
    </row>
    <row r="2" spans="1:17" s="34" customFormat="1" ht="10.5">
      <c r="A2" s="29" t="s">
        <v>71</v>
      </c>
      <c r="B2" s="30"/>
      <c r="C2" s="31"/>
      <c r="D2" s="31" t="s">
        <v>72</v>
      </c>
      <c r="E2" s="31"/>
      <c r="F2" s="31" t="s">
        <v>73</v>
      </c>
      <c r="G2" s="31"/>
      <c r="H2" s="31"/>
      <c r="I2" s="31" t="s">
        <v>74</v>
      </c>
      <c r="J2" s="32" t="s">
        <v>75</v>
      </c>
      <c r="K2" s="33"/>
      <c r="L2" s="31" t="s">
        <v>76</v>
      </c>
      <c r="M2" s="31" t="s">
        <v>77</v>
      </c>
      <c r="N2" s="31" t="s">
        <v>78</v>
      </c>
      <c r="O2" s="32" t="s">
        <v>79</v>
      </c>
      <c r="P2" s="33" t="s">
        <v>80</v>
      </c>
      <c r="Q2" s="34" t="s">
        <v>81</v>
      </c>
    </row>
    <row r="3" spans="1:17" ht="12.75">
      <c r="A3" s="31" t="s">
        <v>82</v>
      </c>
      <c r="B3" s="30" t="s">
        <v>83</v>
      </c>
      <c r="C3" s="35" t="s">
        <v>5</v>
      </c>
      <c r="D3" s="35" t="s">
        <v>84</v>
      </c>
      <c r="E3" s="35" t="s">
        <v>8</v>
      </c>
      <c r="F3" s="35" t="s">
        <v>85</v>
      </c>
      <c r="G3" s="35" t="s">
        <v>12</v>
      </c>
      <c r="H3" s="35" t="s">
        <v>86</v>
      </c>
      <c r="I3" s="35" t="s">
        <v>87</v>
      </c>
      <c r="J3" s="36" t="s">
        <v>88</v>
      </c>
      <c r="K3" s="33"/>
      <c r="L3" s="31" t="s">
        <v>89</v>
      </c>
      <c r="M3" s="31" t="s">
        <v>89</v>
      </c>
      <c r="N3" s="31" t="s">
        <v>90</v>
      </c>
      <c r="O3" s="32" t="s">
        <v>89</v>
      </c>
      <c r="P3" s="33" t="s">
        <v>91</v>
      </c>
      <c r="Q3" s="34" t="s">
        <v>92</v>
      </c>
    </row>
    <row r="4" spans="1:17" s="42" customFormat="1" ht="12.75">
      <c r="A4" s="37" t="s">
        <v>93</v>
      </c>
      <c r="B4" s="38"/>
      <c r="C4" s="39">
        <v>1600</v>
      </c>
      <c r="D4" s="39">
        <v>800</v>
      </c>
      <c r="E4" s="39"/>
      <c r="F4" s="39"/>
      <c r="G4" s="39">
        <v>22000</v>
      </c>
      <c r="H4" s="39">
        <v>86000</v>
      </c>
      <c r="I4" s="39">
        <v>24600</v>
      </c>
      <c r="J4" s="40"/>
      <c r="K4" s="41"/>
      <c r="L4" s="39">
        <v>600</v>
      </c>
      <c r="M4" s="39"/>
      <c r="N4" s="39"/>
      <c r="O4" s="40">
        <v>98000</v>
      </c>
      <c r="P4" s="41">
        <v>36400</v>
      </c>
      <c r="Q4" s="39">
        <v>0</v>
      </c>
    </row>
    <row r="5" spans="1:17" ht="12.75">
      <c r="A5" s="43" t="s">
        <v>94</v>
      </c>
      <c r="B5" s="44" t="s">
        <v>95</v>
      </c>
      <c r="C5" s="3">
        <v>59400</v>
      </c>
      <c r="D5" s="3"/>
      <c r="E5" s="3"/>
      <c r="F5" s="3"/>
      <c r="G5" s="3"/>
      <c r="H5" s="3"/>
      <c r="I5" s="3"/>
      <c r="J5" s="45"/>
      <c r="K5" s="46"/>
      <c r="L5" s="3"/>
      <c r="M5" s="3"/>
      <c r="N5" s="3">
        <v>3900</v>
      </c>
      <c r="O5" s="45"/>
      <c r="P5" s="46"/>
      <c r="Q5" s="47">
        <f>59400-3900</f>
        <v>55500</v>
      </c>
    </row>
    <row r="6" spans="1:17" ht="12.75">
      <c r="A6" s="43" t="s">
        <v>96</v>
      </c>
      <c r="B6" s="44" t="s">
        <v>97</v>
      </c>
      <c r="C6" s="3">
        <v>-10080</v>
      </c>
      <c r="D6" s="3"/>
      <c r="E6" s="3"/>
      <c r="F6" s="3"/>
      <c r="G6" s="3"/>
      <c r="H6" s="3"/>
      <c r="I6" s="3"/>
      <c r="J6" s="3"/>
      <c r="K6" s="46"/>
      <c r="L6" s="3"/>
      <c r="M6" s="3"/>
      <c r="N6" s="3"/>
      <c r="O6" s="45">
        <v>-300</v>
      </c>
      <c r="P6" s="46"/>
      <c r="Q6" s="3">
        <v>-9780</v>
      </c>
    </row>
    <row r="7" spans="1:17" ht="12.75">
      <c r="A7" s="43" t="s">
        <v>98</v>
      </c>
      <c r="B7" s="44" t="s">
        <v>99</v>
      </c>
      <c r="C7" s="3">
        <v>-600</v>
      </c>
      <c r="D7" s="3"/>
      <c r="E7" s="3"/>
      <c r="F7" s="3">
        <v>600</v>
      </c>
      <c r="G7" s="3"/>
      <c r="H7" s="3"/>
      <c r="I7" s="3"/>
      <c r="J7" s="3"/>
      <c r="K7" s="46"/>
      <c r="L7" s="3"/>
      <c r="M7" s="3"/>
      <c r="N7" s="3"/>
      <c r="O7" s="45"/>
      <c r="P7" s="46"/>
      <c r="Q7" s="3"/>
    </row>
    <row r="8" spans="1:17" ht="12.75">
      <c r="A8" s="43" t="s">
        <v>100</v>
      </c>
      <c r="B8" s="44" t="s">
        <v>101</v>
      </c>
      <c r="C8" s="3"/>
      <c r="D8" s="3"/>
      <c r="E8" s="3"/>
      <c r="F8" s="3">
        <v>-500</v>
      </c>
      <c r="G8" s="3"/>
      <c r="H8" s="3"/>
      <c r="I8" s="3"/>
      <c r="J8" s="3"/>
      <c r="K8" s="46"/>
      <c r="L8" s="3"/>
      <c r="M8" s="3"/>
      <c r="N8" s="3"/>
      <c r="O8" s="45"/>
      <c r="P8" s="46"/>
      <c r="Q8" s="3">
        <v>-500</v>
      </c>
    </row>
    <row r="9" spans="1:17" ht="12.75">
      <c r="A9" s="43" t="s">
        <v>102</v>
      </c>
      <c r="B9" s="44" t="s">
        <v>103</v>
      </c>
      <c r="C9" s="3"/>
      <c r="D9" s="3">
        <f>L9</f>
        <v>9250</v>
      </c>
      <c r="E9" s="3"/>
      <c r="F9" s="3"/>
      <c r="G9" s="3"/>
      <c r="H9" s="3"/>
      <c r="I9" s="3"/>
      <c r="J9" s="3"/>
      <c r="K9" s="46"/>
      <c r="L9" s="3">
        <f>-L10+L20-L4</f>
        <v>9250</v>
      </c>
      <c r="M9" s="3"/>
      <c r="N9" s="3"/>
      <c r="O9" s="45"/>
      <c r="P9" s="46"/>
      <c r="Q9" s="3"/>
    </row>
    <row r="10" spans="1:17" ht="12.75">
      <c r="A10" s="43" t="s">
        <v>104</v>
      </c>
      <c r="B10" s="44" t="s">
        <v>105</v>
      </c>
      <c r="C10" s="3">
        <v>-8100</v>
      </c>
      <c r="D10" s="3"/>
      <c r="E10" s="3"/>
      <c r="F10" s="3"/>
      <c r="G10" s="3"/>
      <c r="H10" s="3"/>
      <c r="I10" s="3"/>
      <c r="J10" s="3"/>
      <c r="K10" s="46"/>
      <c r="L10" s="3">
        <v>-8100</v>
      </c>
      <c r="M10" s="3"/>
      <c r="N10" s="3"/>
      <c r="O10" s="45"/>
      <c r="P10" s="46"/>
      <c r="Q10" s="3"/>
    </row>
    <row r="11" spans="1:17" ht="12.75">
      <c r="A11" s="43" t="s">
        <v>106</v>
      </c>
      <c r="B11" s="44" t="s">
        <v>107</v>
      </c>
      <c r="C11" s="3"/>
      <c r="D11" s="3">
        <f>-(D4+D9-D20)</f>
        <v>-9500</v>
      </c>
      <c r="E11" s="3"/>
      <c r="F11" s="3"/>
      <c r="G11" s="3"/>
      <c r="H11" s="3"/>
      <c r="I11" s="3"/>
      <c r="J11" s="3"/>
      <c r="K11" s="46"/>
      <c r="L11" s="3"/>
      <c r="M11" s="3"/>
      <c r="N11" s="3"/>
      <c r="O11" s="45"/>
      <c r="P11" s="46"/>
      <c r="Q11" s="3">
        <f>D11</f>
        <v>-9500</v>
      </c>
    </row>
    <row r="12" spans="1:17" ht="12.75">
      <c r="A12" s="43" t="s">
        <v>108</v>
      </c>
      <c r="B12" s="44" t="s">
        <v>109</v>
      </c>
      <c r="C12" s="3">
        <v>-8400</v>
      </c>
      <c r="D12" s="3"/>
      <c r="E12" s="3"/>
      <c r="F12" s="3"/>
      <c r="G12" s="3"/>
      <c r="H12" s="3"/>
      <c r="I12" s="3"/>
      <c r="J12" s="3"/>
      <c r="K12" s="46"/>
      <c r="L12" s="3"/>
      <c r="M12" s="3"/>
      <c r="N12" s="3"/>
      <c r="O12" s="45"/>
      <c r="P12" s="46"/>
      <c r="Q12" s="3">
        <f>C12</f>
        <v>-8400</v>
      </c>
    </row>
    <row r="13" spans="1:17" ht="12.75">
      <c r="A13" s="43" t="s">
        <v>110</v>
      </c>
      <c r="B13" s="44" t="s">
        <v>111</v>
      </c>
      <c r="C13" s="3">
        <v>-1650</v>
      </c>
      <c r="D13" s="3"/>
      <c r="E13" s="3"/>
      <c r="F13" s="3"/>
      <c r="G13" s="3"/>
      <c r="H13" s="3"/>
      <c r="I13" s="3"/>
      <c r="J13" s="3"/>
      <c r="K13" s="46"/>
      <c r="L13" s="3"/>
      <c r="M13" s="3"/>
      <c r="N13" s="3"/>
      <c r="O13" s="45"/>
      <c r="P13" s="46"/>
      <c r="Q13" s="3">
        <f>C13</f>
        <v>-1650</v>
      </c>
    </row>
    <row r="14" spans="1:17" ht="12.75">
      <c r="A14" s="43" t="s">
        <v>112</v>
      </c>
      <c r="B14" s="44" t="s">
        <v>113</v>
      </c>
      <c r="C14" s="3">
        <v>-1200</v>
      </c>
      <c r="D14" s="3"/>
      <c r="E14" s="3"/>
      <c r="F14" s="3"/>
      <c r="G14" s="3"/>
      <c r="H14" s="3"/>
      <c r="I14" s="3"/>
      <c r="J14" s="3"/>
      <c r="K14" s="46"/>
      <c r="L14" s="3"/>
      <c r="M14" s="3"/>
      <c r="N14" s="3"/>
      <c r="O14" s="45"/>
      <c r="P14" s="46"/>
      <c r="Q14" s="3">
        <f>C14</f>
        <v>-1200</v>
      </c>
    </row>
    <row r="15" spans="1:17" ht="12.75">
      <c r="A15" s="43" t="s">
        <v>114</v>
      </c>
      <c r="B15" s="44" t="s">
        <v>115</v>
      </c>
      <c r="C15" s="3">
        <v>-780</v>
      </c>
      <c r="D15" s="3"/>
      <c r="E15" s="3">
        <v>780</v>
      </c>
      <c r="F15" s="3"/>
      <c r="G15" s="3"/>
      <c r="H15" s="3"/>
      <c r="I15" s="3"/>
      <c r="J15" s="3"/>
      <c r="K15" s="46"/>
      <c r="L15" s="3"/>
      <c r="M15" s="3"/>
      <c r="N15" s="3"/>
      <c r="O15" s="45"/>
      <c r="P15" s="46"/>
      <c r="Q15" s="3"/>
    </row>
    <row r="16" spans="1:17" ht="12.75">
      <c r="A16" s="43" t="s">
        <v>116</v>
      </c>
      <c r="B16" s="44" t="s">
        <v>117</v>
      </c>
      <c r="C16" s="3"/>
      <c r="D16" s="3"/>
      <c r="E16" s="3">
        <f>-(E15-E20)</f>
        <v>-290</v>
      </c>
      <c r="F16" s="3"/>
      <c r="G16" s="3"/>
      <c r="H16" s="3"/>
      <c r="I16" s="3"/>
      <c r="J16" s="3"/>
      <c r="K16" s="46"/>
      <c r="L16" s="3"/>
      <c r="M16" s="3"/>
      <c r="N16" s="3"/>
      <c r="O16" s="45"/>
      <c r="P16" s="46"/>
      <c r="Q16" s="3">
        <f>E16</f>
        <v>-290</v>
      </c>
    </row>
    <row r="17" spans="1:17" ht="12.75">
      <c r="A17" s="43" t="s">
        <v>118</v>
      </c>
      <c r="B17" s="44" t="s">
        <v>119</v>
      </c>
      <c r="C17" s="3"/>
      <c r="D17" s="3"/>
      <c r="E17" s="3"/>
      <c r="F17" s="3"/>
      <c r="G17" s="3"/>
      <c r="H17" s="3"/>
      <c r="I17" s="3"/>
      <c r="J17" s="3">
        <v>-7680</v>
      </c>
      <c r="K17" s="46"/>
      <c r="L17" s="3"/>
      <c r="M17" s="3"/>
      <c r="N17" s="3"/>
      <c r="O17" s="45"/>
      <c r="P17" s="46"/>
      <c r="Q17" s="3">
        <f>J17</f>
        <v>-7680</v>
      </c>
    </row>
    <row r="18" spans="1:17" ht="12.75">
      <c r="A18" s="43" t="s">
        <v>120</v>
      </c>
      <c r="B18" s="44" t="s">
        <v>121</v>
      </c>
      <c r="C18" s="3"/>
      <c r="D18" s="3"/>
      <c r="E18" s="3"/>
      <c r="F18" s="3"/>
      <c r="G18" s="3"/>
      <c r="H18" s="3"/>
      <c r="I18" s="3"/>
      <c r="J18" s="3"/>
      <c r="K18" s="46"/>
      <c r="L18" s="3"/>
      <c r="M18" s="3">
        <f>(5/6)*1140</f>
        <v>950</v>
      </c>
      <c r="N18" s="3"/>
      <c r="O18" s="45"/>
      <c r="P18" s="46"/>
      <c r="Q18" s="3">
        <f>-M18</f>
        <v>-950</v>
      </c>
    </row>
    <row r="19" spans="1:20" ht="12.75">
      <c r="A19" s="43" t="s">
        <v>122</v>
      </c>
      <c r="B19" s="44" t="s">
        <v>123</v>
      </c>
      <c r="C19" s="3">
        <v>-8590</v>
      </c>
      <c r="D19" s="3"/>
      <c r="E19" s="3"/>
      <c r="F19" s="3"/>
      <c r="G19" s="3"/>
      <c r="H19" s="3"/>
      <c r="I19" s="3"/>
      <c r="J19" s="3"/>
      <c r="K19" s="46"/>
      <c r="L19" s="3"/>
      <c r="M19" s="3"/>
      <c r="N19" s="3"/>
      <c r="O19" s="45"/>
      <c r="P19" s="45">
        <v>-8590</v>
      </c>
      <c r="Q19" s="3"/>
      <c r="R19" s="48"/>
      <c r="S19" s="48"/>
      <c r="T19" s="48"/>
    </row>
    <row r="20" spans="1:20" s="54" customFormat="1" ht="12.75">
      <c r="A20" s="49" t="s">
        <v>124</v>
      </c>
      <c r="B20" s="38"/>
      <c r="C20" s="50">
        <f>SUM(C4:C19)</f>
        <v>21600</v>
      </c>
      <c r="D20" s="50">
        <v>550</v>
      </c>
      <c r="E20" s="50">
        <v>490</v>
      </c>
      <c r="F20" s="50">
        <f>SUM(F4:F19)</f>
        <v>100</v>
      </c>
      <c r="G20" s="50">
        <f>SUM(G4:G19)</f>
        <v>22000</v>
      </c>
      <c r="H20" s="50">
        <f>SUM(H4:H19)</f>
        <v>86000</v>
      </c>
      <c r="I20" s="50">
        <f>SUM(I4:I19)</f>
        <v>24600</v>
      </c>
      <c r="J20" s="50">
        <f>SUM(J4:J19)</f>
        <v>-7680</v>
      </c>
      <c r="K20" s="51"/>
      <c r="L20" s="50">
        <v>1750</v>
      </c>
      <c r="M20" s="50">
        <f>SUM(M4:M19)</f>
        <v>950</v>
      </c>
      <c r="N20" s="50">
        <f>SUM(N4:N19)</f>
        <v>3900</v>
      </c>
      <c r="O20" s="52">
        <f>SUM(O4:O19)</f>
        <v>97700</v>
      </c>
      <c r="P20" s="52">
        <f>SUM(P4:P19)</f>
        <v>27810</v>
      </c>
      <c r="Q20" s="50">
        <f>SUM(Q4:Q19)</f>
        <v>15550</v>
      </c>
      <c r="R20" s="53"/>
      <c r="S20" s="53"/>
      <c r="T20" s="53"/>
    </row>
    <row r="21" spans="1:20" ht="12.75">
      <c r="A21" s="43" t="s">
        <v>122</v>
      </c>
      <c r="B21" s="55" t="s">
        <v>125</v>
      </c>
      <c r="C21" s="3"/>
      <c r="D21" s="3"/>
      <c r="E21" s="3"/>
      <c r="F21" s="3"/>
      <c r="G21" s="3"/>
      <c r="H21" s="3"/>
      <c r="I21" s="3"/>
      <c r="J21" s="45"/>
      <c r="K21" s="46"/>
      <c r="L21" s="3"/>
      <c r="M21" s="3"/>
      <c r="N21" s="3"/>
      <c r="O21" s="45"/>
      <c r="P21" s="46">
        <f>-Q21</f>
        <v>15550</v>
      </c>
      <c r="Q21" s="3">
        <f>-Q20</f>
        <v>-15550</v>
      </c>
      <c r="R21" s="48"/>
      <c r="S21" s="48"/>
      <c r="T21" s="48"/>
    </row>
    <row r="22" spans="1:20" ht="12.75">
      <c r="A22" s="56" t="s">
        <v>126</v>
      </c>
      <c r="C22" s="3">
        <f aca="true" t="shared" si="0" ref="C22:J22">SUM(C20:C21)</f>
        <v>21600</v>
      </c>
      <c r="D22" s="3">
        <f t="shared" si="0"/>
        <v>550</v>
      </c>
      <c r="E22" s="3">
        <f t="shared" si="0"/>
        <v>490</v>
      </c>
      <c r="F22" s="3">
        <f t="shared" si="0"/>
        <v>100</v>
      </c>
      <c r="G22" s="3">
        <f t="shared" si="0"/>
        <v>22000</v>
      </c>
      <c r="H22" s="3">
        <f t="shared" si="0"/>
        <v>86000</v>
      </c>
      <c r="I22" s="3">
        <f t="shared" si="0"/>
        <v>24600</v>
      </c>
      <c r="J22" s="3">
        <f t="shared" si="0"/>
        <v>-7680</v>
      </c>
      <c r="K22" s="46"/>
      <c r="L22" s="3">
        <f aca="true" t="shared" si="1" ref="L22:Q22">SUM(L20:L21)</f>
        <v>1750</v>
      </c>
      <c r="M22" s="3">
        <f t="shared" si="1"/>
        <v>950</v>
      </c>
      <c r="N22" s="3">
        <f t="shared" si="1"/>
        <v>3900</v>
      </c>
      <c r="O22" s="45">
        <f t="shared" si="1"/>
        <v>97700</v>
      </c>
      <c r="P22" s="45">
        <f t="shared" si="1"/>
        <v>43360</v>
      </c>
      <c r="Q22" s="3">
        <f t="shared" si="1"/>
        <v>0</v>
      </c>
      <c r="R22" s="48"/>
      <c r="S22" s="48"/>
      <c r="T22" s="48"/>
    </row>
    <row r="23" spans="1:20" ht="12.75">
      <c r="A23" s="43"/>
      <c r="C23" s="3"/>
      <c r="D23" s="3"/>
      <c r="E23" s="3"/>
      <c r="F23" s="3"/>
      <c r="G23" s="3"/>
      <c r="H23" s="3"/>
      <c r="I23" s="3"/>
      <c r="J23" s="45"/>
      <c r="K23" s="46"/>
      <c r="L23" s="3"/>
      <c r="M23" s="3"/>
      <c r="N23" s="3"/>
      <c r="O23" s="45"/>
      <c r="P23" s="46"/>
      <c r="Q23" s="3"/>
      <c r="R23" s="48"/>
      <c r="S23" s="48"/>
      <c r="T23" s="48"/>
    </row>
    <row r="24" spans="1:20" ht="12.75">
      <c r="A24" s="57" t="s">
        <v>127</v>
      </c>
      <c r="B24" s="58"/>
      <c r="C24" s="59" t="s">
        <v>128</v>
      </c>
      <c r="D24" s="60" t="s">
        <v>129</v>
      </c>
      <c r="E24" s="3"/>
      <c r="F24" s="3"/>
      <c r="G24" s="3"/>
      <c r="H24" s="3"/>
      <c r="I24" s="3"/>
      <c r="J24" s="45"/>
      <c r="K24" s="46"/>
      <c r="L24" s="3"/>
      <c r="M24" s="3"/>
      <c r="N24" s="3"/>
      <c r="O24" s="45"/>
      <c r="P24" s="46"/>
      <c r="Q24" s="3"/>
      <c r="R24" s="48"/>
      <c r="S24" s="48"/>
      <c r="T24" s="48"/>
    </row>
    <row r="25" spans="1:20" ht="12.75">
      <c r="A25" s="61" t="s">
        <v>130</v>
      </c>
      <c r="B25" s="62"/>
      <c r="C25" s="63">
        <f>SUM(C20:J20)</f>
        <v>147660</v>
      </c>
      <c r="D25" s="64">
        <f>SUM(L20:Q20)</f>
        <v>147660</v>
      </c>
      <c r="E25" s="3"/>
      <c r="F25" s="3"/>
      <c r="G25" s="3"/>
      <c r="H25" s="3"/>
      <c r="I25" s="3"/>
      <c r="J25" s="45"/>
      <c r="K25" s="46"/>
      <c r="L25" s="3"/>
      <c r="M25" s="3"/>
      <c r="N25" s="3"/>
      <c r="O25" s="45"/>
      <c r="P25" s="46"/>
      <c r="Q25" s="3"/>
      <c r="R25" s="48"/>
      <c r="S25" s="48"/>
      <c r="T25" s="48"/>
    </row>
    <row r="26" spans="1:20" ht="12.75">
      <c r="A26" s="65" t="s">
        <v>131</v>
      </c>
      <c r="C26" s="3">
        <f>SUM(C22:J22)</f>
        <v>147660</v>
      </c>
      <c r="D26" s="45">
        <f>SUM(L22:Q22)</f>
        <v>147660</v>
      </c>
      <c r="E26" s="3"/>
      <c r="F26" s="3"/>
      <c r="G26" s="3"/>
      <c r="H26" s="3"/>
      <c r="I26" s="3"/>
      <c r="J26" s="45"/>
      <c r="K26" s="46"/>
      <c r="L26" s="3"/>
      <c r="M26" s="3"/>
      <c r="N26" s="3"/>
      <c r="O26" s="45"/>
      <c r="P26" s="46"/>
      <c r="Q26" s="3"/>
      <c r="R26" s="48"/>
      <c r="S26" s="48"/>
      <c r="T26" s="48"/>
    </row>
    <row r="27" spans="3:20" ht="12.75">
      <c r="C27" s="48"/>
      <c r="D27" s="48"/>
      <c r="E27" s="48"/>
      <c r="F27" s="48"/>
      <c r="G27" s="48"/>
      <c r="H27" s="48"/>
      <c r="I27" s="48"/>
      <c r="J27" s="66"/>
      <c r="K27" s="44"/>
      <c r="L27" s="48"/>
      <c r="M27" s="48"/>
      <c r="N27" s="48"/>
      <c r="O27" s="66"/>
      <c r="P27" s="67"/>
      <c r="Q27" s="48"/>
      <c r="R27" s="48"/>
      <c r="S27" s="48"/>
      <c r="T27" s="48"/>
    </row>
    <row r="28" spans="3:20" ht="12.75">
      <c r="C28" s="48"/>
      <c r="D28" s="48"/>
      <c r="E28" s="48"/>
      <c r="F28" s="48"/>
      <c r="G28" s="48"/>
      <c r="H28" s="48"/>
      <c r="I28" s="48"/>
      <c r="J28" s="66"/>
      <c r="K28" s="44"/>
      <c r="L28" s="48"/>
      <c r="M28" s="48"/>
      <c r="N28" s="48"/>
      <c r="O28" s="66"/>
      <c r="P28" s="67"/>
      <c r="Q28" s="48"/>
      <c r="R28" s="48"/>
      <c r="S28" s="48"/>
      <c r="T28" s="48"/>
    </row>
    <row r="29" spans="3:20" ht="12.75">
      <c r="C29" s="48"/>
      <c r="D29" s="48"/>
      <c r="E29" s="48"/>
      <c r="F29" s="48"/>
      <c r="G29" s="48"/>
      <c r="H29" s="48"/>
      <c r="I29" s="48"/>
      <c r="J29" s="66"/>
      <c r="K29" s="44"/>
      <c r="L29" s="48"/>
      <c r="M29" s="48"/>
      <c r="N29" s="48"/>
      <c r="O29" s="66"/>
      <c r="P29" s="67"/>
      <c r="Q29" s="48"/>
      <c r="R29" s="48"/>
      <c r="S29" s="48"/>
      <c r="T29" s="4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Bowen</dc:creator>
  <cp:keywords/>
  <dc:description/>
  <cp:lastModifiedBy>S. Jane Kennedy</cp:lastModifiedBy>
  <cp:lastPrinted>2010-09-21T16:47:07Z</cp:lastPrinted>
  <dcterms:created xsi:type="dcterms:W3CDTF">2002-10-08T20:08:12Z</dcterms:created>
  <dcterms:modified xsi:type="dcterms:W3CDTF">2011-09-22T20:32:05Z</dcterms:modified>
  <cp:category/>
  <cp:version/>
  <cp:contentType/>
  <cp:contentStatus/>
</cp:coreProperties>
</file>